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ba\Desktop\PPR (Rakieta)\"/>
    </mc:Choice>
  </mc:AlternateContent>
  <xr:revisionPtr revIDLastSave="0" documentId="8_{0E7C7669-4951-47EA-BFF7-D6A890C678FC}" xr6:coauthVersionLast="46" xr6:coauthVersionMax="46" xr10:uidLastSave="{00000000-0000-0000-0000-000000000000}"/>
  <bookViews>
    <workbookView xWindow="-108" yWindow="-108" windowWidth="23256" windowHeight="12576" xr2:uid="{1EC5C655-22A7-426F-BC21-DE5CA7EBAA5A}"/>
  </bookViews>
  <sheets>
    <sheet name="Arkusz1" sheetId="1" r:id="rId1"/>
  </sheets>
  <definedNames>
    <definedName name="Ans" localSheetId="0">Arkusz1!$A$3</definedName>
    <definedName name="Soln" localSheetId="0">Arkusz1!$A$4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7" i="1" l="1"/>
  <c r="D28" i="1" s="1"/>
  <c r="D7" i="1" l="1"/>
  <c r="D13" i="1"/>
  <c r="D18" i="1" l="1"/>
  <c r="D17" i="1"/>
  <c r="D12" i="1"/>
  <c r="D14" i="1" s="1"/>
</calcChain>
</file>

<file path=xl/sharedStrings.xml><?xml version="1.0" encoding="utf-8"?>
<sst xmlns="http://schemas.openxmlformats.org/spreadsheetml/2006/main" count="89" uniqueCount="63">
  <si>
    <t>g</t>
  </si>
  <si>
    <t>r</t>
  </si>
  <si>
    <t>Cd</t>
  </si>
  <si>
    <t>v</t>
  </si>
  <si>
    <t>cm</t>
  </si>
  <si>
    <r>
      <t>A = (2 m g) / (</t>
    </r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Arial"/>
        <family val="2"/>
        <charset val="238"/>
      </rPr>
      <t xml:space="preserve"> C</t>
    </r>
    <r>
      <rPr>
        <vertAlign val="subscript"/>
        <sz val="11"/>
        <color theme="1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 v</t>
    </r>
    <r>
      <rPr>
        <vertAlign val="superscript"/>
        <sz val="11"/>
        <color theme="1"/>
        <rFont val="Arial"/>
        <family val="2"/>
        <charset val="238"/>
      </rPr>
      <t>2</t>
    </r>
    <r>
      <rPr>
        <sz val="11"/>
        <color theme="1"/>
        <rFont val="Arial"/>
        <family val="2"/>
        <charset val="238"/>
      </rPr>
      <t xml:space="preserve">) </t>
    </r>
  </si>
  <si>
    <t>m</t>
  </si>
  <si>
    <t>cm2</t>
  </si>
  <si>
    <t>m/s2</t>
  </si>
  <si>
    <t>kg/m3</t>
  </si>
  <si>
    <t>m/s</t>
  </si>
  <si>
    <t>Liczba Pi</t>
  </si>
  <si>
    <t>Gęstość powietrza</t>
  </si>
  <si>
    <t>Przyspieszenie ziemskie</t>
  </si>
  <si>
    <t>Sucha masa rakiety</t>
  </si>
  <si>
    <t>Prędkość przyziemienia</t>
  </si>
  <si>
    <t>Współczynnik oporu aerodynamicznego</t>
  </si>
  <si>
    <t>Średnica spadochronu</t>
  </si>
  <si>
    <t>Pole powierzchni spadochronu</t>
  </si>
  <si>
    <t>π</t>
  </si>
  <si>
    <t>D</t>
  </si>
  <si>
    <t>A</t>
  </si>
  <si>
    <t>1.</t>
  </si>
  <si>
    <t>9.</t>
  </si>
  <si>
    <t>3.</t>
  </si>
  <si>
    <t>2.</t>
  </si>
  <si>
    <t>4.</t>
  </si>
  <si>
    <t>5.</t>
  </si>
  <si>
    <t>6.</t>
  </si>
  <si>
    <t>7.</t>
  </si>
  <si>
    <t>8.</t>
  </si>
  <si>
    <t>A PODSTAWOWE DANE</t>
  </si>
  <si>
    <t>-</t>
  </si>
  <si>
    <t>&lt; Tutaj wpisz całkowitą masę rakiety po zużyciu paliwa</t>
  </si>
  <si>
    <t>&lt; Tutaj wpisz oczekiwaną prędkość kontaktu rakiety z ziemią po opadaniu pod spadochronem</t>
  </si>
  <si>
    <t>&lt; Średnica prostego spadochronu o kształcie koła (bez otworów)</t>
  </si>
  <si>
    <t>&lt; Wymagane pole powierzchni spadochronu dla oczekiwanej prędkości przyziemienia</t>
  </si>
  <si>
    <t>B Spadochron okrągły z otworem po środku</t>
  </si>
  <si>
    <t>10.</t>
  </si>
  <si>
    <t>Do</t>
  </si>
  <si>
    <t>D1</t>
  </si>
  <si>
    <t>&lt; Średnica otworu w kształcie koła na środku spadochronu</t>
  </si>
  <si>
    <t>Średnica otworu</t>
  </si>
  <si>
    <t>&lt; Wpisz 0,75 dla prostych spadochronów (parasheet) i 1,25 dla spadochronów z czaszą</t>
  </si>
  <si>
    <t>11.</t>
  </si>
  <si>
    <t>L</t>
  </si>
  <si>
    <t>Sugerowana długość linek</t>
  </si>
  <si>
    <r>
      <rPr>
        <sz val="12"/>
        <rFont val="Arial"/>
        <family val="2"/>
        <charset val="238"/>
      </rPr>
      <t>D = sqrt((8 m g) / (</t>
    </r>
    <r>
      <rPr>
        <sz val="12"/>
        <rFont val="Symbol"/>
        <family val="1"/>
        <charset val="2"/>
      </rPr>
      <t>p</t>
    </r>
    <r>
      <rPr>
        <sz val="12"/>
        <rFont val="Arial"/>
        <family val="2"/>
        <charset val="238"/>
      </rPr>
      <t xml:space="preserve"> </t>
    </r>
    <r>
      <rPr>
        <sz val="12"/>
        <rFont val="Symbol"/>
        <family val="1"/>
        <charset val="2"/>
      </rPr>
      <t>r</t>
    </r>
    <r>
      <rPr>
        <sz val="12"/>
        <rFont val="Arial"/>
        <family val="2"/>
        <charset val="238"/>
      </rPr>
      <t xml:space="preserve"> C</t>
    </r>
    <r>
      <rPr>
        <vertAlign val="subscript"/>
        <sz val="12"/>
        <rFont val="Arial"/>
        <family val="2"/>
        <charset val="238"/>
      </rPr>
      <t>d</t>
    </r>
    <r>
      <rPr>
        <sz val="12"/>
        <rFont val="Arial"/>
        <family val="2"/>
        <charset val="238"/>
      </rPr>
      <t xml:space="preserve"> v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>))</t>
    </r>
  </si>
  <si>
    <t>&lt; Minimalna bezpieczna długość linek dla projektowanego spadochronu</t>
  </si>
  <si>
    <t>&lt; Średnica spadochronu w kształcie koła</t>
  </si>
  <si>
    <t>&lt; Średnica otworu w kształcie koła na środku spadochronu (0 = brak otworu)</t>
  </si>
  <si>
    <t>&lt; Obliczona powierzchnia spadochronu</t>
  </si>
  <si>
    <t>&lt; Szacowana prędkość przyziemienia rakiety przy zastosowaniu gotowego spadochronu</t>
  </si>
  <si>
    <t>15.</t>
  </si>
  <si>
    <t>14.</t>
  </si>
  <si>
    <t>13.</t>
  </si>
  <si>
    <t>12.</t>
  </si>
  <si>
    <t>16.</t>
  </si>
  <si>
    <t>17.</t>
  </si>
  <si>
    <t>C Obliczenia dla gotowego spadochronu</t>
  </si>
  <si>
    <t>% jego powierzchni</t>
  </si>
  <si>
    <t xml:space="preserve">&lt; Średnica spadochronu w kształcie koła z otworem po środku równym </t>
  </si>
  <si>
    <t>Kalkulator wymiarów spadochronów v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</si>
</sst>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sz val="12"/>
      <color rgb="FFD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Symbol"/>
      <family val="1"/>
      <charset val="2"/>
    </font>
    <font>
      <vertAlign val="subscript"/>
      <sz val="11"/>
      <color theme="1"/>
      <name val="Arial"/>
      <family val="2"/>
      <charset val="238"/>
    </font>
    <font>
      <vertAlign val="superscript"/>
      <sz val="11"/>
      <color theme="1"/>
      <name val="Arial"/>
      <family val="2"/>
      <charset val="238"/>
    </font>
    <font>
      <i/>
      <sz val="15.95"/>
      <color theme="1"/>
      <name val="MathJax_Math"/>
    </font>
    <font>
      <sz val="14"/>
      <color theme="1"/>
      <name val="Calibri"/>
      <family val="2"/>
      <charset val="238"/>
      <scheme val="minor"/>
    </font>
    <font>
      <sz val="16"/>
      <color theme="1"/>
      <name val="Bahnschrift"/>
      <family val="2"/>
      <charset val="238"/>
    </font>
    <font>
      <sz val="11"/>
      <color theme="1"/>
      <name val="Bahnschrift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Symbol"/>
      <family val="1"/>
      <charset val="2"/>
    </font>
    <font>
      <sz val="12"/>
      <color theme="1"/>
      <name val="Bahnschrift"/>
      <family val="2"/>
      <charset val="238"/>
    </font>
    <font>
      <sz val="12"/>
      <name val="Arial"/>
      <family val="2"/>
      <charset val="238"/>
    </font>
    <font>
      <sz val="12"/>
      <name val="Symbol"/>
      <family val="1"/>
      <charset val="2"/>
    </font>
    <font>
      <vertAlign val="subscript"/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/>
    <xf numFmtId="0" fontId="12" fillId="0" borderId="1" xfId="0" applyFont="1" applyBorder="1" applyAlignment="1">
      <alignment horizontal="center" vertical="center"/>
    </xf>
    <xf numFmtId="2" fontId="9" fillId="3" borderId="6" xfId="0" applyNumberFormat="1" applyFont="1" applyFill="1" applyBorder="1"/>
    <xf numFmtId="2" fontId="9" fillId="3" borderId="7" xfId="0" applyNumberFormat="1" applyFont="1" applyFill="1" applyBorder="1"/>
    <xf numFmtId="0" fontId="9" fillId="5" borderId="6" xfId="0" applyFont="1" applyFill="1" applyBorder="1"/>
    <xf numFmtId="0" fontId="0" fillId="7" borderId="0" xfId="0" applyFill="1"/>
    <xf numFmtId="2" fontId="0" fillId="3" borderId="6" xfId="0" applyNumberFormat="1" applyFill="1" applyBorder="1"/>
    <xf numFmtId="0" fontId="9" fillId="0" borderId="12" xfId="0" applyFont="1" applyBorder="1" applyAlignment="1">
      <alignment horizontal="left" vertical="center"/>
    </xf>
    <xf numFmtId="0" fontId="12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/>
    <xf numFmtId="1" fontId="9" fillId="3" borderId="7" xfId="0" applyNumberFormat="1" applyFont="1" applyFill="1" applyBorder="1"/>
    <xf numFmtId="0" fontId="0" fillId="8" borderId="0" xfId="0" applyFill="1"/>
    <xf numFmtId="0" fontId="6" fillId="8" borderId="0" xfId="0" applyFont="1" applyFill="1"/>
    <xf numFmtId="0" fontId="17" fillId="7" borderId="0" xfId="0" applyFont="1" applyFill="1"/>
    <xf numFmtId="0" fontId="12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2" fontId="0" fillId="3" borderId="7" xfId="0" applyNumberFormat="1" applyFill="1" applyBorder="1"/>
    <xf numFmtId="0" fontId="9" fillId="0" borderId="15" xfId="0" applyFont="1" applyBorder="1"/>
    <xf numFmtId="2" fontId="9" fillId="5" borderId="6" xfId="0" applyNumberFormat="1" applyFont="1" applyFill="1" applyBorder="1"/>
    <xf numFmtId="0" fontId="0" fillId="8" borderId="10" xfId="0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8" borderId="0" xfId="0" applyFill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9" fillId="2" borderId="1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8" borderId="10" xfId="0" applyFill="1" applyBorder="1" applyAlignment="1">
      <alignment vertical="center"/>
    </xf>
    <xf numFmtId="0" fontId="0" fillId="8" borderId="0" xfId="0" applyFill="1" applyAlignment="1">
      <alignment vertical="center"/>
    </xf>
    <xf numFmtId="2" fontId="9" fillId="6" borderId="6" xfId="0" applyNumberFormat="1" applyFont="1" applyFill="1" applyBorder="1" applyAlignment="1">
      <alignment horizontal="center" vertical="center"/>
    </xf>
    <xf numFmtId="2" fontId="9" fillId="6" borderId="6" xfId="0" applyNumberFormat="1" applyFont="1" applyFill="1" applyBorder="1"/>
    <xf numFmtId="0" fontId="9" fillId="6" borderId="6" xfId="0" applyFont="1" applyFill="1" applyBorder="1"/>
    <xf numFmtId="0" fontId="9" fillId="4" borderId="6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193078</xdr:colOff>
      <xdr:row>1</xdr:row>
      <xdr:rowOff>170330</xdr:rowOff>
    </xdr:from>
    <xdr:to>
      <xdr:col>20</xdr:col>
      <xdr:colOff>60921</xdr:colOff>
      <xdr:row>13</xdr:row>
      <xdr:rowOff>97819</xdr:rowOff>
    </xdr:to>
    <xdr:pic>
      <xdr:nvPicPr>
        <xdr:cNvPr id="3" name="Grafika 2">
          <a:extLst>
            <a:ext uri="{FF2B5EF4-FFF2-40B4-BE49-F238E27FC236}">
              <a16:creationId xmlns:a16="http://schemas.microsoft.com/office/drawing/2014/main" id="{AE404484-C907-4374-B67F-F60DE385C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685831" y="636495"/>
          <a:ext cx="2915843" cy="2903771"/>
        </a:xfrm>
        <a:prstGeom prst="rect">
          <a:avLst/>
        </a:prstGeom>
      </xdr:spPr>
    </xdr:pic>
    <xdr:clientData/>
  </xdr:twoCellAnchor>
  <xdr:twoCellAnchor editAs="oneCell">
    <xdr:from>
      <xdr:col>13</xdr:col>
      <xdr:colOff>274324</xdr:colOff>
      <xdr:row>15</xdr:row>
      <xdr:rowOff>218196</xdr:rowOff>
    </xdr:from>
    <xdr:to>
      <xdr:col>18</xdr:col>
      <xdr:colOff>415312</xdr:colOff>
      <xdr:row>28</xdr:row>
      <xdr:rowOff>107576</xdr:rowOff>
    </xdr:to>
    <xdr:pic>
      <xdr:nvPicPr>
        <xdr:cNvPr id="4" name="Grafika 3">
          <a:extLst>
            <a:ext uri="{FF2B5EF4-FFF2-40B4-BE49-F238E27FC236}">
              <a16:creationId xmlns:a16="http://schemas.microsoft.com/office/drawing/2014/main" id="{AABD6ECD-2BDC-471D-A1A1-108DC641C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0547877" y="4010267"/>
          <a:ext cx="3188988" cy="3116674"/>
        </a:xfrm>
        <a:prstGeom prst="rect">
          <a:avLst/>
        </a:prstGeom>
      </xdr:spPr>
    </xdr:pic>
    <xdr:clientData/>
  </xdr:twoCellAnchor>
  <xdr:twoCellAnchor editAs="oneCell">
    <xdr:from>
      <xdr:col>5</xdr:col>
      <xdr:colOff>118110</xdr:colOff>
      <xdr:row>0</xdr:row>
      <xdr:rowOff>78473</xdr:rowOff>
    </xdr:from>
    <xdr:to>
      <xdr:col>6</xdr:col>
      <xdr:colOff>495300</xdr:colOff>
      <xdr:row>3</xdr:row>
      <xdr:rowOff>211087</xdr:rowOff>
    </xdr:to>
    <xdr:pic>
      <xdr:nvPicPr>
        <xdr:cNvPr id="5" name="Grafika 4">
          <a:extLst>
            <a:ext uri="{FF2B5EF4-FFF2-40B4-BE49-F238E27FC236}">
              <a16:creationId xmlns:a16="http://schemas.microsoft.com/office/drawing/2014/main" id="{FE797998-ACB6-49DF-8F24-9D5FC64EE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400550" y="78473"/>
          <a:ext cx="986790" cy="1107974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200025</xdr:colOff>
      <xdr:row>0</xdr:row>
      <xdr:rowOff>209964</xdr:rowOff>
    </xdr:from>
    <xdr:to>
      <xdr:col>12</xdr:col>
      <xdr:colOff>138825</xdr:colOff>
      <xdr:row>6</xdr:row>
      <xdr:rowOff>201516</xdr:rowOff>
    </xdr:to>
    <xdr:pic>
      <xdr:nvPicPr>
        <xdr:cNvPr id="6" name="Grafika 5">
          <a:extLst>
            <a:ext uri="{FF2B5EF4-FFF2-40B4-BE49-F238E27FC236}">
              <a16:creationId xmlns:a16="http://schemas.microsoft.com/office/drawing/2014/main" id="{E0FDB067-F67E-49AC-A0D4-D7795C4E7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7644765" y="209964"/>
          <a:ext cx="1438276" cy="1728912"/>
        </a:xfrm>
        <a:prstGeom prst="rect">
          <a:avLst/>
        </a:prstGeom>
      </xdr:spPr>
    </xdr:pic>
    <xdr:clientData/>
  </xdr:twoCellAnchor>
  <xdr:twoCellAnchor editAs="oneCell">
    <xdr:from>
      <xdr:col>12</xdr:col>
      <xdr:colOff>603325</xdr:colOff>
      <xdr:row>0</xdr:row>
      <xdr:rowOff>10309</xdr:rowOff>
    </xdr:from>
    <xdr:to>
      <xdr:col>15</xdr:col>
      <xdr:colOff>214481</xdr:colOff>
      <xdr:row>11</xdr:row>
      <xdr:rowOff>73174</xdr:rowOff>
    </xdr:to>
    <xdr:pic>
      <xdr:nvPicPr>
        <xdr:cNvPr id="7" name="Grafika 6">
          <a:extLst>
            <a:ext uri="{FF2B5EF4-FFF2-40B4-BE49-F238E27FC236}">
              <a16:creationId xmlns:a16="http://schemas.microsoft.com/office/drawing/2014/main" id="{B1750053-9F9E-4724-BF1D-2A7D2A994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9469419" y="10309"/>
          <a:ext cx="2076450" cy="2967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A2A26-A37C-4EE8-9169-21480385A796}">
  <dimension ref="A1:Z69"/>
  <sheetViews>
    <sheetView tabSelected="1" zoomScale="70" zoomScaleNormal="70" workbookViewId="0">
      <selection activeCell="K23" sqref="K23"/>
    </sheetView>
  </sheetViews>
  <sheetFormatPr defaultRowHeight="14.4"/>
  <cols>
    <col min="1" max="1" width="3.21875" customWidth="1"/>
    <col min="2" max="2" width="3.6640625" customWidth="1"/>
    <col min="3" max="3" width="40.109375" customWidth="1"/>
    <col min="4" max="4" width="9.44140625" bestFit="1" customWidth="1"/>
    <col min="10" max="10" width="11.21875" customWidth="1"/>
    <col min="11" max="11" width="15.5546875" customWidth="1"/>
    <col min="12" max="12" width="6.33203125" customWidth="1"/>
    <col min="13" max="13" width="18.21875" customWidth="1"/>
  </cols>
  <sheetData>
    <row r="1" spans="1:26" ht="36.6" customHeight="1" thickBot="1">
      <c r="A1" s="40" t="s">
        <v>62</v>
      </c>
      <c r="B1" s="41"/>
      <c r="C1" s="41"/>
      <c r="D1" s="41"/>
      <c r="E1" s="41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21" customHeight="1" thickBot="1">
      <c r="A2" s="49" t="s">
        <v>31</v>
      </c>
      <c r="B2" s="50"/>
      <c r="C2" s="50"/>
      <c r="D2" s="50"/>
      <c r="E2" s="51"/>
      <c r="F2" s="20"/>
      <c r="G2" s="20"/>
      <c r="H2" s="20"/>
      <c r="I2" s="20"/>
      <c r="J2" s="20"/>
      <c r="K2" s="31"/>
      <c r="L2" s="31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19.2">
      <c r="A3" s="42" t="s">
        <v>47</v>
      </c>
      <c r="B3" s="43"/>
      <c r="C3" s="43"/>
      <c r="D3" s="43"/>
      <c r="E3" s="44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8" thickBot="1">
      <c r="A4" s="45" t="s">
        <v>5</v>
      </c>
      <c r="B4" s="46"/>
      <c r="C4" s="46"/>
      <c r="D4" s="47"/>
      <c r="E4" s="48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21" customHeight="1" thickBot="1">
      <c r="A5" s="8" t="s">
        <v>22</v>
      </c>
      <c r="B5" s="2" t="s">
        <v>6</v>
      </c>
      <c r="C5" s="6" t="s">
        <v>14</v>
      </c>
      <c r="D5" s="11">
        <v>150</v>
      </c>
      <c r="E5" s="7" t="s">
        <v>0</v>
      </c>
      <c r="F5" s="35" t="s">
        <v>33</v>
      </c>
      <c r="G5" s="36"/>
      <c r="H5" s="36"/>
      <c r="I5" s="36"/>
      <c r="J5" s="36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21" customHeight="1" thickBot="1">
      <c r="A6" s="8" t="s">
        <v>25</v>
      </c>
      <c r="B6" s="2" t="s">
        <v>0</v>
      </c>
      <c r="C6" s="3" t="s">
        <v>13</v>
      </c>
      <c r="D6" s="57">
        <v>9.8000000000000007</v>
      </c>
      <c r="E6" s="1" t="s">
        <v>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21" customHeight="1" thickBot="1">
      <c r="A7" s="8" t="s">
        <v>24</v>
      </c>
      <c r="B7" s="4" t="s">
        <v>19</v>
      </c>
      <c r="C7" s="3" t="s">
        <v>11</v>
      </c>
      <c r="D7" s="57">
        <f>PI()</f>
        <v>3.1415926535897931</v>
      </c>
      <c r="E7" s="1" t="s">
        <v>32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1" customHeight="1" thickBot="1">
      <c r="A8" s="8" t="s">
        <v>26</v>
      </c>
      <c r="B8" s="5" t="s">
        <v>1</v>
      </c>
      <c r="C8" s="3" t="s">
        <v>12</v>
      </c>
      <c r="D8" s="57">
        <v>1.22</v>
      </c>
      <c r="E8" s="1" t="s">
        <v>9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21" customHeight="1" thickBot="1">
      <c r="A9" s="8" t="s">
        <v>27</v>
      </c>
      <c r="B9" s="4" t="s">
        <v>2</v>
      </c>
      <c r="C9" s="3" t="s">
        <v>16</v>
      </c>
      <c r="D9" s="56">
        <v>0.75</v>
      </c>
      <c r="E9" s="1" t="s">
        <v>32</v>
      </c>
      <c r="F9" s="52" t="s">
        <v>43</v>
      </c>
      <c r="G9" s="53"/>
      <c r="H9" s="53"/>
      <c r="I9" s="53"/>
      <c r="J9" s="53"/>
      <c r="K9" s="53"/>
      <c r="L9" s="53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21" customHeight="1" thickBot="1">
      <c r="A10" s="8" t="s">
        <v>28</v>
      </c>
      <c r="B10" s="4" t="s">
        <v>3</v>
      </c>
      <c r="C10" s="6" t="s">
        <v>15</v>
      </c>
      <c r="D10" s="11">
        <v>10</v>
      </c>
      <c r="E10" s="7" t="s">
        <v>10</v>
      </c>
      <c r="F10" s="52" t="s">
        <v>34</v>
      </c>
      <c r="G10" s="53"/>
      <c r="H10" s="53"/>
      <c r="I10" s="53"/>
      <c r="J10" s="53"/>
      <c r="K10" s="53"/>
      <c r="L10" s="53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6" customHeight="1" thickBot="1">
      <c r="A11" s="37"/>
      <c r="B11" s="38"/>
      <c r="C11" s="38"/>
      <c r="D11" s="38"/>
      <c r="E11" s="39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21" customHeight="1" thickBot="1">
      <c r="A12" s="8" t="s">
        <v>29</v>
      </c>
      <c r="B12" s="2" t="s">
        <v>20</v>
      </c>
      <c r="C12" s="6" t="s">
        <v>17</v>
      </c>
      <c r="D12" s="9">
        <f>SQRT((8*(D5/1000)*D6)/(D7*D8*D9*(D10*D10)))*100</f>
        <v>20.226380711066504</v>
      </c>
      <c r="E12" s="7" t="s">
        <v>4</v>
      </c>
      <c r="F12" s="29" t="s">
        <v>35</v>
      </c>
      <c r="G12" s="30"/>
      <c r="H12" s="30"/>
      <c r="I12" s="30"/>
      <c r="J12" s="30"/>
      <c r="K12" s="3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21" customHeight="1" thickBot="1">
      <c r="A13" s="8" t="s">
        <v>30</v>
      </c>
      <c r="B13" s="2" t="s">
        <v>21</v>
      </c>
      <c r="C13" s="6" t="s">
        <v>18</v>
      </c>
      <c r="D13" s="10">
        <f>(2*D5/1000*D6)/(D8*D9*(D10*D10))*10000</f>
        <v>321.31147540983602</v>
      </c>
      <c r="E13" s="7" t="s">
        <v>7</v>
      </c>
      <c r="F13" s="52" t="s">
        <v>36</v>
      </c>
      <c r="G13" s="53"/>
      <c r="H13" s="53"/>
      <c r="I13" s="53"/>
      <c r="J13" s="53"/>
      <c r="K13" s="53"/>
      <c r="L13" s="53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21" customHeight="1" thickBot="1">
      <c r="A14" s="15" t="s">
        <v>23</v>
      </c>
      <c r="B14" s="16" t="s">
        <v>45</v>
      </c>
      <c r="C14" s="17" t="s">
        <v>46</v>
      </c>
      <c r="D14" s="19">
        <f>D12*2</f>
        <v>40.452761422133008</v>
      </c>
      <c r="E14" s="18" t="s">
        <v>4</v>
      </c>
      <c r="F14" s="52" t="s">
        <v>48</v>
      </c>
      <c r="G14" s="53"/>
      <c r="H14" s="53"/>
      <c r="I14" s="53"/>
      <c r="J14" s="53"/>
      <c r="K14" s="53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6" customHeight="1" thickBot="1">
      <c r="A15" s="12"/>
      <c r="B15" s="12"/>
      <c r="C15" s="12"/>
      <c r="D15" s="12"/>
      <c r="E15" s="1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21" customHeight="1" thickBot="1">
      <c r="A16" s="32" t="s">
        <v>37</v>
      </c>
      <c r="B16" s="33"/>
      <c r="C16" s="33"/>
      <c r="D16" s="33"/>
      <c r="E16" s="34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21" customHeight="1" thickBot="1">
      <c r="A17" s="23" t="s">
        <v>38</v>
      </c>
      <c r="B17" s="24" t="s">
        <v>40</v>
      </c>
      <c r="C17" s="25" t="s">
        <v>17</v>
      </c>
      <c r="D17" s="26">
        <f>2*(SQRT((D13*(1+L17/100))/PI()))</f>
        <v>21.213607056224632</v>
      </c>
      <c r="E17" s="27" t="s">
        <v>4</v>
      </c>
      <c r="F17" s="52" t="s">
        <v>61</v>
      </c>
      <c r="G17" s="53"/>
      <c r="H17" s="53"/>
      <c r="I17" s="53"/>
      <c r="J17" s="53"/>
      <c r="K17" s="53"/>
      <c r="L17" s="54">
        <v>10</v>
      </c>
      <c r="M17" s="53" t="s">
        <v>60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21" thickBot="1">
      <c r="A18" s="8" t="s">
        <v>44</v>
      </c>
      <c r="B18" s="2" t="s">
        <v>39</v>
      </c>
      <c r="C18" s="14" t="s">
        <v>42</v>
      </c>
      <c r="D18" s="13">
        <f>2*(SQRT((D13*(L17/100))/PI()))</f>
        <v>6.3961431868666221</v>
      </c>
      <c r="E18" s="7" t="s">
        <v>4</v>
      </c>
      <c r="F18" s="29" t="s">
        <v>41</v>
      </c>
      <c r="G18" s="30"/>
      <c r="H18" s="30"/>
      <c r="I18" s="30"/>
      <c r="J18" s="30"/>
      <c r="K18" s="30"/>
      <c r="L18" s="21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42" customHeight="1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6" customHeight="1" thickBo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21" customHeight="1" thickBot="1">
      <c r="A21" s="49" t="s">
        <v>59</v>
      </c>
      <c r="B21" s="50"/>
      <c r="C21" s="50"/>
      <c r="D21" s="50"/>
      <c r="E21" s="51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9.2" customHeight="1" thickBot="1">
      <c r="A22" s="8" t="s">
        <v>56</v>
      </c>
      <c r="B22" s="8" t="s">
        <v>20</v>
      </c>
      <c r="C22" s="3" t="s">
        <v>17</v>
      </c>
      <c r="D22" s="28">
        <v>20</v>
      </c>
      <c r="E22" s="1" t="s">
        <v>4</v>
      </c>
      <c r="F22" s="29" t="s">
        <v>49</v>
      </c>
      <c r="G22" s="30"/>
      <c r="H22" s="30"/>
      <c r="I22" s="30"/>
      <c r="J22" s="30"/>
      <c r="K22" s="30"/>
      <c r="L22" s="3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9.2" customHeight="1" thickBot="1">
      <c r="A23" s="8" t="s">
        <v>55</v>
      </c>
      <c r="B23" s="8" t="s">
        <v>39</v>
      </c>
      <c r="C23" s="3" t="s">
        <v>42</v>
      </c>
      <c r="D23" s="28">
        <v>10</v>
      </c>
      <c r="E23" s="1" t="s">
        <v>4</v>
      </c>
      <c r="F23" s="52" t="s">
        <v>50</v>
      </c>
      <c r="G23" s="53"/>
      <c r="H23" s="53"/>
      <c r="I23" s="53"/>
      <c r="J23" s="53"/>
      <c r="K23" s="53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9.2" customHeight="1" thickBot="1">
      <c r="A24" s="8" t="s">
        <v>54</v>
      </c>
      <c r="B24" s="8" t="s">
        <v>2</v>
      </c>
      <c r="C24" s="3" t="s">
        <v>16</v>
      </c>
      <c r="D24" s="55">
        <v>0.75</v>
      </c>
      <c r="E24" s="1" t="s">
        <v>32</v>
      </c>
      <c r="F24" s="52" t="s">
        <v>43</v>
      </c>
      <c r="G24" s="53"/>
      <c r="H24" s="53"/>
      <c r="I24" s="53"/>
      <c r="J24" s="53"/>
      <c r="K24" s="53"/>
      <c r="L24" s="53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9.2" customHeight="1" thickBot="1">
      <c r="A25" s="8" t="s">
        <v>53</v>
      </c>
      <c r="B25" s="8" t="s">
        <v>6</v>
      </c>
      <c r="C25" s="3" t="s">
        <v>14</v>
      </c>
      <c r="D25" s="28">
        <v>150</v>
      </c>
      <c r="E25" s="1" t="s">
        <v>0</v>
      </c>
      <c r="F25" s="35" t="s">
        <v>33</v>
      </c>
      <c r="G25" s="36"/>
      <c r="H25" s="36"/>
      <c r="I25" s="36"/>
      <c r="J25" s="36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6" customHeight="1" thickBot="1">
      <c r="A26" s="37"/>
      <c r="B26" s="38"/>
      <c r="C26" s="38"/>
      <c r="D26" s="38"/>
      <c r="E26" s="39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9.2" customHeight="1" thickBot="1">
      <c r="A27" s="8" t="s">
        <v>57</v>
      </c>
      <c r="B27" s="8" t="s">
        <v>21</v>
      </c>
      <c r="C27" s="3" t="s">
        <v>18</v>
      </c>
      <c r="D27" s="9">
        <f>(PI()*((D22/2)*(D22/2)))-(PI()*((D23/2)*(D23/2)))</f>
        <v>235.61944901923448</v>
      </c>
      <c r="E27" s="1" t="s">
        <v>7</v>
      </c>
      <c r="F27" s="20" t="s">
        <v>51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9.2" customHeight="1" thickBot="1">
      <c r="A28" s="8" t="s">
        <v>58</v>
      </c>
      <c r="B28" s="8" t="s">
        <v>3</v>
      </c>
      <c r="C28" s="3" t="s">
        <v>15</v>
      </c>
      <c r="D28" s="9">
        <f>(SQRT((2*(D25/1000)*D6)/((D27/10000)*D8*D24)))</f>
        <v>11.677706348266099</v>
      </c>
      <c r="E28" s="1" t="s">
        <v>10</v>
      </c>
      <c r="F28" s="20" t="s">
        <v>52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</sheetData>
  <mergeCells count="14">
    <mergeCell ref="A26:E26"/>
    <mergeCell ref="A21:E21"/>
    <mergeCell ref="F22:L22"/>
    <mergeCell ref="F25:J25"/>
    <mergeCell ref="A1:E1"/>
    <mergeCell ref="A3:E3"/>
    <mergeCell ref="A4:E4"/>
    <mergeCell ref="A2:E2"/>
    <mergeCell ref="F18:K18"/>
    <mergeCell ref="K2:L2"/>
    <mergeCell ref="A16:E16"/>
    <mergeCell ref="F5:J5"/>
    <mergeCell ref="F12:K12"/>
    <mergeCell ref="A11:E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Arkusz1!Ans</vt:lpstr>
      <vt:lpstr>Arkusz1!Soln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Jakub Świątek</cp:lastModifiedBy>
  <dcterms:created xsi:type="dcterms:W3CDTF">2021-06-02T06:02:10Z</dcterms:created>
  <dcterms:modified xsi:type="dcterms:W3CDTF">2021-08-09T18:25:35Z</dcterms:modified>
</cp:coreProperties>
</file>